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1-DemonstReceita-24" sheetId="4" r:id="rId1"/>
  </sheets>
  <calcPr calcId="124519"/>
</workbook>
</file>

<file path=xl/calcChain.xml><?xml version="1.0" encoding="utf-8"?>
<calcChain xmlns="http://schemas.openxmlformats.org/spreadsheetml/2006/main">
  <c r="O25" i="4"/>
  <c r="Q22" l="1"/>
  <c r="N31"/>
  <c r="N29"/>
  <c r="N27"/>
  <c r="N26" s="1"/>
  <c r="N21"/>
  <c r="N18"/>
  <c r="N16"/>
  <c r="N13"/>
  <c r="N11"/>
  <c r="N10" s="1"/>
  <c r="M31"/>
  <c r="M29"/>
  <c r="M27"/>
  <c r="M26" s="1"/>
  <c r="M21"/>
  <c r="M18"/>
  <c r="M16"/>
  <c r="M13"/>
  <c r="M10" s="1"/>
  <c r="M11"/>
  <c r="Q33"/>
  <c r="Q35"/>
  <c r="Q34"/>
  <c r="L31"/>
  <c r="L29"/>
  <c r="L27"/>
  <c r="L26" s="1"/>
  <c r="L21"/>
  <c r="L18"/>
  <c r="L16"/>
  <c r="L13"/>
  <c r="L11"/>
  <c r="K31"/>
  <c r="K29"/>
  <c r="K27"/>
  <c r="K26" s="1"/>
  <c r="K21"/>
  <c r="K18"/>
  <c r="K16"/>
  <c r="K13"/>
  <c r="K11"/>
  <c r="K10"/>
  <c r="K8" s="1"/>
  <c r="D33"/>
  <c r="C33"/>
  <c r="C11"/>
  <c r="D11"/>
  <c r="C13"/>
  <c r="D13"/>
  <c r="C16"/>
  <c r="D16"/>
  <c r="C18"/>
  <c r="D18"/>
  <c r="C21"/>
  <c r="D21"/>
  <c r="C26"/>
  <c r="C27"/>
  <c r="D27"/>
  <c r="D26" s="1"/>
  <c r="C29"/>
  <c r="D29"/>
  <c r="C31"/>
  <c r="D31"/>
  <c r="J8"/>
  <c r="J31"/>
  <c r="J29"/>
  <c r="J27"/>
  <c r="J26" s="1"/>
  <c r="J21"/>
  <c r="J18"/>
  <c r="J16"/>
  <c r="J13"/>
  <c r="J11"/>
  <c r="J10" s="1"/>
  <c r="I31"/>
  <c r="I29"/>
  <c r="I27"/>
  <c r="I26" s="1"/>
  <c r="I21"/>
  <c r="I18"/>
  <c r="I16"/>
  <c r="I13"/>
  <c r="I11"/>
  <c r="I10" s="1"/>
  <c r="H31"/>
  <c r="H29"/>
  <c r="H27"/>
  <c r="H26"/>
  <c r="H21"/>
  <c r="H18"/>
  <c r="H16"/>
  <c r="H13"/>
  <c r="H11"/>
  <c r="H10" s="1"/>
  <c r="H8" s="1"/>
  <c r="F31"/>
  <c r="F29"/>
  <c r="F27"/>
  <c r="F26" s="1"/>
  <c r="F21"/>
  <c r="F18"/>
  <c r="F16"/>
  <c r="F13"/>
  <c r="F11"/>
  <c r="F10"/>
  <c r="F8" s="1"/>
  <c r="Q32"/>
  <c r="P31"/>
  <c r="O31"/>
  <c r="G31"/>
  <c r="E31"/>
  <c r="Q30"/>
  <c r="P29"/>
  <c r="O29"/>
  <c r="G29"/>
  <c r="E29"/>
  <c r="Q28"/>
  <c r="P27"/>
  <c r="O27"/>
  <c r="O26" s="1"/>
  <c r="G27"/>
  <c r="G26" s="1"/>
  <c r="E27"/>
  <c r="P26"/>
  <c r="Q25"/>
  <c r="Q24"/>
  <c r="Q23"/>
  <c r="P21"/>
  <c r="O21"/>
  <c r="G21"/>
  <c r="E21"/>
  <c r="Q20"/>
  <c r="Q19"/>
  <c r="P18"/>
  <c r="Q18" s="1"/>
  <c r="O18"/>
  <c r="G18"/>
  <c r="E18"/>
  <c r="Q17"/>
  <c r="P16"/>
  <c r="O16"/>
  <c r="G16"/>
  <c r="E16"/>
  <c r="Q15"/>
  <c r="Q14"/>
  <c r="P13"/>
  <c r="O13"/>
  <c r="G13"/>
  <c r="E13"/>
  <c r="Q12"/>
  <c r="P11"/>
  <c r="O11"/>
  <c r="G11"/>
  <c r="E11"/>
  <c r="E10" s="1"/>
  <c r="P10" l="1"/>
  <c r="P8" s="1"/>
  <c r="Q31"/>
  <c r="Q13"/>
  <c r="Q21"/>
  <c r="O10"/>
  <c r="O8" s="1"/>
  <c r="L10"/>
  <c r="N8"/>
  <c r="M8"/>
  <c r="Q29"/>
  <c r="D10"/>
  <c r="D8" s="1"/>
  <c r="C10"/>
  <c r="C8" s="1"/>
  <c r="I8"/>
  <c r="G10"/>
  <c r="Q27"/>
  <c r="Q16"/>
  <c r="Q11"/>
  <c r="E26"/>
  <c r="Q26" s="1"/>
  <c r="Q10" l="1"/>
  <c r="L8"/>
  <c r="G8"/>
  <c r="E8"/>
  <c r="Q8" l="1"/>
</calcChain>
</file>

<file path=xl/comments1.xml><?xml version="1.0" encoding="utf-8"?>
<comments xmlns="http://schemas.openxmlformats.org/spreadsheetml/2006/main">
  <authors>
    <author>dalvanisef</author>
    <author>DPPE</author>
    <author>danielly.santos</author>
    <author>cmferreira</author>
    <author>isaiasjr</author>
    <author>ana.carolina</author>
    <author>edson.fernando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411229901-411229998
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413110000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445110100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416001300</t>
        </r>
      </text>
    </comment>
    <comment ref="A20" authorId="2">
      <text>
        <r>
          <rPr>
            <b/>
            <sz val="9"/>
            <color indexed="81"/>
            <rFont val="Tahoma"/>
            <family val="2"/>
          </rPr>
          <t>danielly.santos:</t>
        </r>
        <r>
          <rPr>
            <sz val="9"/>
            <color indexed="81"/>
            <rFont val="Tahoma"/>
            <family val="2"/>
          </rPr>
          <t xml:space="preserve">
4.5.2.3.3.01.99</t>
        </r>
      </text>
    </comment>
    <comment ref="B20" authorId="3">
      <text>
        <r>
          <rPr>
            <b/>
            <sz val="8"/>
            <color indexed="81"/>
            <rFont val="Tahoma"/>
            <family val="2"/>
          </rPr>
          <t>cmferreira:</t>
        </r>
        <r>
          <rPr>
            <sz val="8"/>
            <color indexed="81"/>
            <rFont val="Tahoma"/>
            <family val="2"/>
          </rPr>
          <t xml:space="preserve">
417640000</t>
        </r>
      </text>
    </comment>
    <comment ref="B22" authorId="4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419190000 </t>
        </r>
      </text>
    </comment>
    <comment ref="B23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419200000 e 417229900/417000000
499619900</t>
        </r>
      </text>
    </comment>
    <comment ref="B24" authorId="5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499910400</t>
        </r>
      </text>
    </comment>
    <comment ref="B25" authorId="4">
      <text>
        <r>
          <rPr>
            <b/>
            <sz val="8"/>
            <color indexed="81"/>
            <rFont val="Tahoma"/>
            <family val="2"/>
          </rPr>
          <t>isaiasjr:</t>
        </r>
        <r>
          <rPr>
            <sz val="8"/>
            <color indexed="81"/>
            <rFont val="Tahoma"/>
            <family val="2"/>
          </rPr>
          <t xml:space="preserve">
419909900
47000000INTRAORÇAMENTÁRIA
</t>
        </r>
      </text>
    </comment>
    <comment ref="B32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451120101</t>
        </r>
      </text>
    </comment>
    <comment ref="A33" authorId="2">
      <text>
        <r>
          <rPr>
            <b/>
            <sz val="9"/>
            <color indexed="81"/>
            <rFont val="Tahoma"/>
            <family val="2"/>
          </rPr>
          <t>danielly.santos:</t>
        </r>
        <r>
          <rPr>
            <sz val="9"/>
            <color indexed="81"/>
            <rFont val="Tahoma"/>
            <family val="2"/>
          </rPr>
          <t xml:space="preserve">
4.5.1.1.2.01.02</t>
        </r>
      </text>
    </comment>
    <comment ref="B33" authorId="6">
      <text>
        <r>
          <rPr>
            <b/>
            <sz val="8"/>
            <color indexed="81"/>
            <rFont val="Tahoma"/>
            <family val="2"/>
          </rPr>
          <t>edson.fernando:</t>
        </r>
        <r>
          <rPr>
            <sz val="8"/>
            <color indexed="81"/>
            <rFont val="Tahoma"/>
            <family val="2"/>
          </rPr>
          <t xml:space="preserve">
451120102</t>
        </r>
      </text>
    </comment>
    <comment ref="A34" authorId="2">
      <text>
        <r>
          <rPr>
            <b/>
            <sz val="9"/>
            <color indexed="81"/>
            <rFont val="Tahoma"/>
            <family val="2"/>
          </rPr>
          <t>danielly.santos:</t>
        </r>
        <r>
          <rPr>
            <sz val="9"/>
            <color indexed="81"/>
            <rFont val="Tahoma"/>
            <family val="2"/>
          </rPr>
          <t xml:space="preserve">
4.5.1.1.2.02.01</t>
        </r>
      </text>
    </comment>
    <comment ref="B34" authorId="5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451120201</t>
        </r>
      </text>
    </comment>
    <comment ref="B35" authorId="5">
      <text>
        <r>
          <rPr>
            <b/>
            <sz val="8"/>
            <color indexed="81"/>
            <rFont val="Tahoma"/>
            <family val="2"/>
          </rPr>
          <t>ana.carolina:</t>
        </r>
        <r>
          <rPr>
            <sz val="8"/>
            <color indexed="81"/>
            <rFont val="Tahoma"/>
            <family val="2"/>
          </rPr>
          <t xml:space="preserve">
451221201</t>
        </r>
      </text>
    </comment>
  </commentList>
</comments>
</file>

<file path=xl/sharedStrings.xml><?xml version="1.0" encoding="utf-8"?>
<sst xmlns="http://schemas.openxmlformats.org/spreadsheetml/2006/main" count="47" uniqueCount="47">
  <si>
    <t>TOTAL</t>
  </si>
  <si>
    <t>DUODÉCIMO RECEBIDO</t>
  </si>
  <si>
    <t>COTA RECEBIDA (ADM. DIRETA)</t>
  </si>
  <si>
    <t>OUTRAS RECEITAS</t>
  </si>
  <si>
    <t>INDENIZAÇÕES E RESTITUIÇÕES</t>
  </si>
  <si>
    <t>OUTRAS MULTAS</t>
  </si>
  <si>
    <t>TRANSFERÊNCIAS CORRENTES</t>
  </si>
  <si>
    <t>SERVIÇOS ADMINISTRATIVOS</t>
  </si>
  <si>
    <t>ALIENAÇÃO DE BENS MÓVEIS</t>
  </si>
  <si>
    <t>ALIENAÇÃO DE BENS</t>
  </si>
  <si>
    <t xml:space="preserve">   OUTRAS OPERAÇÕES DE CRÉDITO INTERNAS</t>
  </si>
  <si>
    <t>OPERAÇOES DE CRÉDITO</t>
  </si>
  <si>
    <t>RECEITA DE CAPITAL</t>
  </si>
  <si>
    <t>OUTRAS RECEITAS CORRENTES</t>
  </si>
  <si>
    <t>TRANSF. DE CONVÊNIOS</t>
  </si>
  <si>
    <t>TRANSF. INSTITUIÇÕES PRIVADAS</t>
  </si>
  <si>
    <t>RECEITA DE SERVIÇOS</t>
  </si>
  <si>
    <t>REMUNERAÇÃO DE DEPÓSTIOS BANCÁRIOS</t>
  </si>
  <si>
    <t>ALUGUÉIS</t>
  </si>
  <si>
    <t>RECEITA PATRIMONIAL</t>
  </si>
  <si>
    <t xml:space="preserve">    TAXAS PELA PREST. DE SEVIÇOS</t>
  </si>
  <si>
    <t>RECEITA TRIBUTÁRIA</t>
  </si>
  <si>
    <t>RECEITA CORRENTE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</si>
  <si>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</si>
  <si>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</si>
  <si>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</si>
  <si>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</si>
  <si>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</si>
  <si>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</si>
  <si>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</si>
  <si>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</si>
  <si>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</si>
  <si>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</si>
  <si>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</si>
  <si>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</si>
  <si>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DEFENSORIA PÚBLICA DO ESTADO DE PERNAMBUCO</t>
  </si>
  <si>
    <t>RECEITA DE ONUS DE SUCUMBENCIA DE ACOES JUDICIAIS</t>
  </si>
  <si>
    <t>TRANSFERENCIAS RECEBIDAS</t>
  </si>
  <si>
    <t>QUADRO 1 - DEMONSTRATIVO DA RECEITA - 2024</t>
  </si>
  <si>
    <t>PREVISÃO</t>
  </si>
  <si>
    <t>INICIAL</t>
  </si>
  <si>
    <t>ATUALIZADA</t>
  </si>
  <si>
    <t>RECEITAS REALIZADAS</t>
  </si>
  <si>
    <t>RECEITAS</t>
  </si>
  <si>
    <t>REPASSE FINANCEIRO RECEBIDO*</t>
  </si>
  <si>
    <t>*Repasse Financeiro referente ao Fundo de Reaparelhamento do TJPE</t>
  </si>
  <si>
    <t>DOAÇÃO RECEBIDAS DE OUTRO ÓRGÃO</t>
  </si>
</sst>
</file>

<file path=xl/styles.xml><?xml version="1.0" encoding="utf-8"?>
<styleSheet xmlns="http://schemas.openxmlformats.org/spreadsheetml/2006/main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  <xf numFmtId="7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2">
    <xf numFmtId="0" fontId="0" fillId="0" borderId="0" xfId="0"/>
    <xf numFmtId="4" fontId="3" fillId="3" borderId="1" xfId="1" applyNumberFormat="1" applyFont="1" applyFill="1" applyBorder="1"/>
    <xf numFmtId="164" fontId="0" fillId="0" borderId="0" xfId="1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0" fillId="0" borderId="3" xfId="1" applyNumberFormat="1" applyFont="1" applyBorder="1" applyAlignment="1">
      <alignment horizontal="center"/>
    </xf>
    <xf numFmtId="4" fontId="3" fillId="3" borderId="14" xfId="1" applyNumberFormat="1" applyFont="1" applyFill="1" applyBorder="1"/>
    <xf numFmtId="4" fontId="3" fillId="3" borderId="15" xfId="1" applyNumberFormat="1" applyFont="1" applyFill="1" applyBorder="1"/>
    <xf numFmtId="0" fontId="3" fillId="0" borderId="7" xfId="0" applyFont="1" applyBorder="1"/>
    <xf numFmtId="4" fontId="3" fillId="0" borderId="0" xfId="1" applyNumberFormat="1" applyFont="1" applyBorder="1"/>
    <xf numFmtId="4" fontId="3" fillId="0" borderId="16" xfId="1" applyNumberFormat="1" applyFont="1" applyBorder="1"/>
    <xf numFmtId="4" fontId="3" fillId="0" borderId="8" xfId="1" applyNumberFormat="1" applyFont="1" applyBorder="1"/>
    <xf numFmtId="0" fontId="0" fillId="0" borderId="7" xfId="0" applyBorder="1"/>
    <xf numFmtId="4" fontId="4" fillId="0" borderId="0" xfId="1" applyNumberFormat="1" applyFont="1" applyBorder="1" applyAlignment="1">
      <alignment horizontal="right"/>
    </xf>
    <xf numFmtId="4" fontId="4" fillId="0" borderId="16" xfId="1" applyNumberFormat="1" applyFont="1" applyBorder="1" applyAlignment="1">
      <alignment horizontal="right"/>
    </xf>
    <xf numFmtId="4" fontId="4" fillId="0" borderId="6" xfId="1" applyNumberFormat="1" applyFont="1" applyBorder="1"/>
    <xf numFmtId="4" fontId="2" fillId="0" borderId="0" xfId="1" applyNumberFormat="1" applyBorder="1" applyAlignment="1">
      <alignment horizontal="right"/>
    </xf>
    <xf numFmtId="4" fontId="2" fillId="0" borderId="16" xfId="1" applyNumberFormat="1" applyBorder="1" applyAlignment="1">
      <alignment horizontal="right"/>
    </xf>
    <xf numFmtId="4" fontId="2" fillId="0" borderId="6" xfId="1" applyNumberFormat="1" applyFont="1" applyBorder="1"/>
    <xf numFmtId="0" fontId="0" fillId="0" borderId="7" xfId="0" applyFill="1" applyBorder="1"/>
    <xf numFmtId="4" fontId="2" fillId="0" borderId="0" xfId="1" applyNumberFormat="1" applyFill="1" applyBorder="1" applyAlignment="1">
      <alignment horizontal="right"/>
    </xf>
    <xf numFmtId="4" fontId="2" fillId="0" borderId="16" xfId="1" applyNumberFormat="1" applyFill="1" applyBorder="1" applyAlignment="1">
      <alignment horizontal="right"/>
    </xf>
    <xf numFmtId="0" fontId="4" fillId="0" borderId="7" xfId="0" applyFont="1" applyFill="1" applyBorder="1"/>
    <xf numFmtId="4" fontId="2" fillId="0" borderId="0" xfId="1" applyNumberFormat="1" applyFont="1" applyFill="1" applyBorder="1" applyAlignment="1">
      <alignment horizontal="right"/>
    </xf>
    <xf numFmtId="4" fontId="2" fillId="0" borderId="16" xfId="1" applyNumberFormat="1" applyFont="1" applyFill="1" applyBorder="1" applyAlignment="1">
      <alignment horizontal="right"/>
    </xf>
    <xf numFmtId="4" fontId="0" fillId="0" borderId="0" xfId="1" applyNumberFormat="1" applyFont="1" applyFill="1" applyBorder="1" applyAlignment="1">
      <alignment horizontal="right"/>
    </xf>
    <xf numFmtId="4" fontId="0" fillId="0" borderId="16" xfId="1" applyNumberFormat="1" applyFont="1" applyFill="1" applyBorder="1" applyAlignment="1">
      <alignment horizontal="right"/>
    </xf>
    <xf numFmtId="0" fontId="0" fillId="0" borderId="5" xfId="0" applyBorder="1" applyAlignment="1">
      <alignment horizontal="left" indent="2"/>
    </xf>
    <xf numFmtId="4" fontId="0" fillId="0" borderId="4" xfId="1" applyNumberFormat="1" applyFont="1" applyBorder="1" applyAlignment="1">
      <alignment horizontal="center"/>
    </xf>
    <xf numFmtId="4" fontId="0" fillId="0" borderId="17" xfId="1" applyNumberFormat="1" applyFont="1" applyBorder="1" applyAlignment="1">
      <alignment horizontal="center"/>
    </xf>
    <xf numFmtId="164" fontId="0" fillId="0" borderId="0" xfId="1" applyFont="1"/>
    <xf numFmtId="4" fontId="0" fillId="0" borderId="0" xfId="0" applyNumberForma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5" fillId="2" borderId="11" xfId="0" applyFont="1" applyFill="1" applyBorder="1" applyAlignment="1">
      <alignment vertical="center" wrapText="1"/>
    </xf>
    <xf numFmtId="4" fontId="3" fillId="3" borderId="0" xfId="1" applyNumberFormat="1" applyFont="1" applyFill="1" applyBorder="1"/>
    <xf numFmtId="0" fontId="5" fillId="2" borderId="9" xfId="0" applyFont="1" applyFill="1" applyBorder="1" applyAlignment="1">
      <alignment horizontal="center" vertical="center"/>
    </xf>
    <xf numFmtId="0" fontId="3" fillId="3" borderId="14" xfId="0" applyFont="1" applyFill="1" applyBorder="1"/>
    <xf numFmtId="0" fontId="3" fillId="3" borderId="23" xfId="0" applyFont="1" applyFill="1" applyBorder="1"/>
    <xf numFmtId="0" fontId="4" fillId="0" borderId="7" xfId="0" applyFont="1" applyBorder="1" applyAlignment="1">
      <alignment horizontal="left" indent="1"/>
    </xf>
    <xf numFmtId="0" fontId="4" fillId="0" borderId="7" xfId="0" applyFont="1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0" fillId="0" borderId="7" xfId="0" applyBorder="1" applyAlignment="1">
      <alignment horizontal="left" indent="3"/>
    </xf>
    <xf numFmtId="0" fontId="2" fillId="0" borderId="7" xfId="0" applyFont="1" applyBorder="1" applyAlignment="1">
      <alignment horizontal="left" indent="3"/>
    </xf>
    <xf numFmtId="0" fontId="2" fillId="0" borderId="7" xfId="0" applyFont="1" applyBorder="1" applyAlignment="1">
      <alignment horizontal="left" indent="2"/>
    </xf>
    <xf numFmtId="164" fontId="3" fillId="0" borderId="21" xfId="1" applyFont="1" applyBorder="1"/>
    <xf numFmtId="4" fontId="4" fillId="0" borderId="21" xfId="1" applyNumberFormat="1" applyFont="1" applyBorder="1" applyAlignment="1">
      <alignment horizontal="right"/>
    </xf>
    <xf numFmtId="4" fontId="2" fillId="0" borderId="21" xfId="1" applyNumberFormat="1" applyBorder="1" applyAlignment="1">
      <alignment horizontal="right"/>
    </xf>
    <xf numFmtId="4" fontId="2" fillId="0" borderId="21" xfId="1" applyNumberFormat="1" applyFill="1" applyBorder="1" applyAlignment="1">
      <alignment horizontal="right"/>
    </xf>
    <xf numFmtId="4" fontId="2" fillId="0" borderId="21" xfId="1" applyNumberFormat="1" applyFont="1" applyFill="1" applyBorder="1" applyAlignment="1">
      <alignment horizontal="right"/>
    </xf>
    <xf numFmtId="4" fontId="0" fillId="0" borderId="21" xfId="1" applyNumberFormat="1" applyFont="1" applyFill="1" applyBorder="1" applyAlignment="1">
      <alignment horizontal="right"/>
    </xf>
    <xf numFmtId="164" fontId="0" fillId="0" borderId="24" xfId="1" applyFont="1" applyBorder="1" applyAlignment="1">
      <alignment horizontal="left" indent="2"/>
    </xf>
    <xf numFmtId="164" fontId="0" fillId="0" borderId="0" xfId="1" applyFont="1" applyFill="1"/>
    <xf numFmtId="0" fontId="12" fillId="0" borderId="0" xfId="0" applyFont="1"/>
    <xf numFmtId="44" fontId="0" fillId="0" borderId="0" xfId="0" applyNumberFormat="1"/>
    <xf numFmtId="4" fontId="2" fillId="0" borderId="0" xfId="1" applyNumberFormat="1" applyFont="1" applyBorder="1"/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" fontId="0" fillId="0" borderId="0" xfId="0" applyNumberFormat="1"/>
    <xf numFmtId="44" fontId="0" fillId="0" borderId="0" xfId="5" applyFont="1"/>
    <xf numFmtId="0" fontId="5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6">
    <cellStyle name="Moeda" xfId="5" builtinId="4"/>
    <cellStyle name="Moeda 2" xfId="4"/>
    <cellStyle name="Normal" xfId="0" builtinId="0"/>
    <cellStyle name="Normal 2" xfId="2"/>
    <cellStyle name="Normal 3" xfId="3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"/>
  <sheetViews>
    <sheetView tabSelected="1" workbookViewId="0">
      <selection activeCell="P1" sqref="D1:P1048576"/>
    </sheetView>
  </sheetViews>
  <sheetFormatPr defaultRowHeight="12.75"/>
  <cols>
    <col min="1" max="1" width="2.28515625" customWidth="1"/>
    <col min="2" max="2" width="61.42578125" bestFit="1" customWidth="1"/>
    <col min="3" max="3" width="16" customWidth="1"/>
    <col min="4" max="14" width="15.85546875" customWidth="1"/>
    <col min="15" max="15" width="16.5703125" customWidth="1"/>
    <col min="16" max="17" width="15.85546875" customWidth="1"/>
    <col min="21" max="21" width="18" bestFit="1" customWidth="1"/>
  </cols>
  <sheetData>
    <row r="1" spans="1:21" ht="13.5" customHeight="1">
      <c r="A1" s="3" t="s">
        <v>35</v>
      </c>
    </row>
    <row r="2" spans="1:21">
      <c r="A2" s="4" t="s">
        <v>38</v>
      </c>
      <c r="E2" s="5"/>
      <c r="F2" s="6"/>
      <c r="G2" s="41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1">
      <c r="B3" s="7"/>
      <c r="C3" s="7"/>
      <c r="D3" s="7"/>
      <c r="E3" s="8"/>
      <c r="F3" s="8"/>
      <c r="G3" s="9"/>
      <c r="H3" s="9"/>
      <c r="I3" s="9"/>
      <c r="J3" s="9"/>
      <c r="K3" s="9"/>
      <c r="L3" s="9"/>
      <c r="M3" s="10"/>
      <c r="N3" s="10"/>
      <c r="O3" s="9"/>
      <c r="P3" s="8"/>
      <c r="Q3" s="9"/>
    </row>
    <row r="4" spans="1:21" ht="13.5" thickBot="1">
      <c r="A4" s="11"/>
      <c r="B4" s="12"/>
      <c r="C4" s="43"/>
      <c r="D4" s="43"/>
      <c r="E4" s="9"/>
      <c r="F4" s="9"/>
      <c r="G4" s="9"/>
      <c r="H4" s="9"/>
      <c r="I4" s="2"/>
      <c r="J4" s="9"/>
      <c r="K4" s="9"/>
      <c r="L4" s="10"/>
      <c r="M4" s="9"/>
      <c r="N4" s="9"/>
      <c r="O4" s="10"/>
      <c r="P4" s="8"/>
      <c r="Q4" s="9"/>
    </row>
    <row r="5" spans="1:21" ht="13.5" customHeight="1">
      <c r="A5" s="44"/>
      <c r="B5" s="80" t="s">
        <v>43</v>
      </c>
      <c r="C5" s="70" t="s">
        <v>39</v>
      </c>
      <c r="D5" s="71"/>
      <c r="E5" s="74" t="s">
        <v>42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21">
      <c r="A6" s="42"/>
      <c r="B6" s="81"/>
      <c r="C6" s="72"/>
      <c r="D6" s="73"/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</row>
    <row r="7" spans="1:21">
      <c r="A7" s="42"/>
      <c r="B7" s="81"/>
      <c r="C7" s="66" t="s">
        <v>40</v>
      </c>
      <c r="D7" s="67" t="s">
        <v>41</v>
      </c>
      <c r="E7" s="46" t="s">
        <v>34</v>
      </c>
      <c r="F7" s="13" t="s">
        <v>33</v>
      </c>
      <c r="G7" s="13" t="s">
        <v>32</v>
      </c>
      <c r="H7" s="13" t="s">
        <v>31</v>
      </c>
      <c r="I7" s="13" t="s">
        <v>30</v>
      </c>
      <c r="J7" s="13" t="s">
        <v>29</v>
      </c>
      <c r="K7" s="13" t="s">
        <v>28</v>
      </c>
      <c r="L7" s="13" t="s">
        <v>27</v>
      </c>
      <c r="M7" s="13" t="s">
        <v>26</v>
      </c>
      <c r="N7" s="13" t="s">
        <v>25</v>
      </c>
      <c r="O7" s="13" t="s">
        <v>24</v>
      </c>
      <c r="P7" s="13" t="s">
        <v>23</v>
      </c>
      <c r="Q7" s="14" t="s">
        <v>0</v>
      </c>
    </row>
    <row r="8" spans="1:21" ht="15">
      <c r="A8" s="47"/>
      <c r="B8" s="48"/>
      <c r="C8" s="45">
        <f t="shared" ref="C8:P8" si="0">C10+C26+C31</f>
        <v>249209700</v>
      </c>
      <c r="D8" s="45">
        <f t="shared" si="0"/>
        <v>249289700</v>
      </c>
      <c r="E8" s="45">
        <f t="shared" si="0"/>
        <v>20785244.350000001</v>
      </c>
      <c r="F8" s="16">
        <f>F10+F26+F31</f>
        <v>20973064.820000004</v>
      </c>
      <c r="G8" s="16">
        <f>G10+G26+G31</f>
        <v>20644261.320000004</v>
      </c>
      <c r="H8" s="16">
        <f>H10+H26+H31</f>
        <v>21465187.530000001</v>
      </c>
      <c r="I8" s="16">
        <f t="shared" ref="I8" si="1">I10+I26+I31</f>
        <v>20999495.740000002</v>
      </c>
      <c r="J8" s="16">
        <f>J10+J26+J31</f>
        <v>20948163</v>
      </c>
      <c r="K8" s="16">
        <f t="shared" ref="K8:N8" si="2">K10+K26+K31</f>
        <v>20944182.920000002</v>
      </c>
      <c r="L8" s="16">
        <f t="shared" si="2"/>
        <v>21009926.68</v>
      </c>
      <c r="M8" s="16">
        <f t="shared" si="2"/>
        <v>21052347.470000003</v>
      </c>
      <c r="N8" s="16">
        <f t="shared" si="2"/>
        <v>21015471.370000001</v>
      </c>
      <c r="O8" s="16">
        <f t="shared" ref="O8" si="3">O10+O26+O31</f>
        <v>20954749.52</v>
      </c>
      <c r="P8" s="17">
        <f t="shared" si="0"/>
        <v>20949297.91</v>
      </c>
      <c r="Q8" s="1">
        <f>SUM(E8:P8)</f>
        <v>251741392.63000003</v>
      </c>
    </row>
    <row r="9" spans="1:21" ht="15">
      <c r="A9" s="18"/>
      <c r="B9" s="18"/>
      <c r="C9" s="55"/>
      <c r="D9" s="55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21"/>
    </row>
    <row r="10" spans="1:21">
      <c r="A10" s="22"/>
      <c r="B10" s="49" t="s">
        <v>22</v>
      </c>
      <c r="C10" s="56">
        <f t="shared" ref="C10:D10" si="4">C11+C13+C16+C21+C18</f>
        <v>2087500</v>
      </c>
      <c r="D10" s="56">
        <f t="shared" si="4"/>
        <v>2087500</v>
      </c>
      <c r="E10" s="23">
        <f t="shared" ref="E10" si="5">E11+E13+E16+E21+E18</f>
        <v>69652.25</v>
      </c>
      <c r="F10" s="23">
        <f>F11+F13+F16+F21+F18</f>
        <v>277777.12</v>
      </c>
      <c r="G10" s="23">
        <f>G11+G13+G16+G21+G18</f>
        <v>-53787.240000000005</v>
      </c>
      <c r="H10" s="23">
        <f>H11+H13+H16+H21+H18</f>
        <v>760484.16999999993</v>
      </c>
      <c r="I10" s="23">
        <f t="shared" ref="I10:N10" si="6">I11+I13+I16+I21+I18</f>
        <v>311023.13</v>
      </c>
      <c r="J10" s="23">
        <f t="shared" si="6"/>
        <v>238394.25</v>
      </c>
      <c r="K10" s="23">
        <f t="shared" si="6"/>
        <v>246351.55000000002</v>
      </c>
      <c r="L10" s="23">
        <f t="shared" si="6"/>
        <v>294745.06</v>
      </c>
      <c r="M10" s="23">
        <f t="shared" si="6"/>
        <v>259856.39</v>
      </c>
      <c r="N10" s="23">
        <f t="shared" si="6"/>
        <v>302780.80000000005</v>
      </c>
      <c r="O10" s="23">
        <f t="shared" ref="O10" si="7">O11+O13+O16+O21+O18</f>
        <v>230134.04</v>
      </c>
      <c r="P10" s="24">
        <f>P11+P13+P16+P21+P18</f>
        <v>240958.75</v>
      </c>
      <c r="Q10" s="25">
        <f>SUM(E10:P10)</f>
        <v>3178370.2699999996</v>
      </c>
      <c r="U10" s="64"/>
    </row>
    <row r="11" spans="1:21">
      <c r="A11" s="22"/>
      <c r="B11" s="50" t="s">
        <v>21</v>
      </c>
      <c r="C11" s="56">
        <f t="shared" ref="C11:D11" si="8">C12</f>
        <v>0</v>
      </c>
      <c r="D11" s="56">
        <f t="shared" si="8"/>
        <v>0</v>
      </c>
      <c r="E11" s="23">
        <f>E12</f>
        <v>0</v>
      </c>
      <c r="F11" s="23">
        <f>F12</f>
        <v>0</v>
      </c>
      <c r="G11" s="23">
        <f t="shared" ref="G11:P11" si="9">G12</f>
        <v>0</v>
      </c>
      <c r="H11" s="23">
        <f t="shared" si="9"/>
        <v>0</v>
      </c>
      <c r="I11" s="23">
        <f t="shared" si="9"/>
        <v>0</v>
      </c>
      <c r="J11" s="23">
        <f t="shared" si="9"/>
        <v>0</v>
      </c>
      <c r="K11" s="23">
        <f t="shared" si="9"/>
        <v>0</v>
      </c>
      <c r="L11" s="23">
        <f t="shared" si="9"/>
        <v>0</v>
      </c>
      <c r="M11" s="23">
        <f t="shared" si="9"/>
        <v>0</v>
      </c>
      <c r="N11" s="23">
        <f t="shared" si="9"/>
        <v>0</v>
      </c>
      <c r="O11" s="23">
        <f t="shared" si="9"/>
        <v>0</v>
      </c>
      <c r="P11" s="24">
        <f t="shared" si="9"/>
        <v>0</v>
      </c>
      <c r="Q11" s="25">
        <f t="shared" ref="Q11:Q28" si="10">SUM(E11:P11)</f>
        <v>0</v>
      </c>
    </row>
    <row r="12" spans="1:21">
      <c r="A12" s="22"/>
      <c r="B12" s="51" t="s">
        <v>20</v>
      </c>
      <c r="C12" s="57">
        <v>0</v>
      </c>
      <c r="D12" s="57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7">
        <v>0</v>
      </c>
      <c r="Q12" s="28">
        <f t="shared" si="10"/>
        <v>0</v>
      </c>
    </row>
    <row r="13" spans="1:21">
      <c r="A13" s="29"/>
      <c r="B13" s="50" t="s">
        <v>19</v>
      </c>
      <c r="C13" s="56">
        <f t="shared" ref="C13:D13" si="11">C14+C15</f>
        <v>1190100</v>
      </c>
      <c r="D13" s="56">
        <f t="shared" si="11"/>
        <v>1190100</v>
      </c>
      <c r="E13" s="23">
        <f t="shared" ref="E13:P13" si="12">E14+E15</f>
        <v>54008.480000000003</v>
      </c>
      <c r="F13" s="23">
        <f>F14+F15</f>
        <v>256219.07</v>
      </c>
      <c r="G13" s="23">
        <f t="shared" si="12"/>
        <v>-76623.3</v>
      </c>
      <c r="H13" s="23">
        <f>H14+H15</f>
        <v>138066.49</v>
      </c>
      <c r="I13" s="23">
        <f>I14+I15</f>
        <v>159128.34</v>
      </c>
      <c r="J13" s="23">
        <f t="shared" ref="J13:N13" si="13">J14+J15</f>
        <v>164738.99</v>
      </c>
      <c r="K13" s="23">
        <f t="shared" si="13"/>
        <v>226502.57</v>
      </c>
      <c r="L13" s="23">
        <f t="shared" si="13"/>
        <v>229562.17</v>
      </c>
      <c r="M13" s="23">
        <f t="shared" si="13"/>
        <v>223833.89</v>
      </c>
      <c r="N13" s="23">
        <f t="shared" si="13"/>
        <v>215185.48</v>
      </c>
      <c r="O13" s="23">
        <f t="shared" si="12"/>
        <v>170531.72</v>
      </c>
      <c r="P13" s="24">
        <f t="shared" si="12"/>
        <v>140376.28</v>
      </c>
      <c r="Q13" s="25">
        <f>SUM(E13:P13)</f>
        <v>1901530.1799999997</v>
      </c>
    </row>
    <row r="14" spans="1:21">
      <c r="A14" s="29"/>
      <c r="B14" s="52" t="s">
        <v>18</v>
      </c>
      <c r="C14" s="57"/>
      <c r="D14" s="57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  <c r="Q14" s="28">
        <f t="shared" si="10"/>
        <v>0</v>
      </c>
    </row>
    <row r="15" spans="1:21">
      <c r="A15" s="29"/>
      <c r="B15" s="52" t="s">
        <v>17</v>
      </c>
      <c r="C15" s="58">
        <v>1190100</v>
      </c>
      <c r="D15" s="58">
        <v>1190100</v>
      </c>
      <c r="E15" s="30">
        <v>54008.480000000003</v>
      </c>
      <c r="F15" s="30">
        <v>256219.07</v>
      </c>
      <c r="G15" s="26">
        <v>-76623.3</v>
      </c>
      <c r="H15" s="26">
        <v>138066.49</v>
      </c>
      <c r="I15" s="30">
        <v>159128.34</v>
      </c>
      <c r="J15" s="26">
        <v>164738.99</v>
      </c>
      <c r="K15" s="26">
        <v>226502.57</v>
      </c>
      <c r="L15" s="26">
        <v>229562.17</v>
      </c>
      <c r="M15" s="26">
        <v>223833.89</v>
      </c>
      <c r="N15" s="26">
        <v>215185.48</v>
      </c>
      <c r="O15" s="26">
        <v>170531.72</v>
      </c>
      <c r="P15" s="31">
        <v>140376.28</v>
      </c>
      <c r="Q15" s="28">
        <f>SUM(E15:P15)</f>
        <v>1901530.1799999997</v>
      </c>
    </row>
    <row r="16" spans="1:21">
      <c r="A16" s="29"/>
      <c r="B16" s="50" t="s">
        <v>16</v>
      </c>
      <c r="C16" s="56">
        <f t="shared" ref="C16:P16" si="14">C17</f>
        <v>0</v>
      </c>
      <c r="D16" s="56">
        <f t="shared" si="14"/>
        <v>0</v>
      </c>
      <c r="E16" s="23">
        <f t="shared" si="14"/>
        <v>0</v>
      </c>
      <c r="F16" s="23">
        <f t="shared" si="14"/>
        <v>0</v>
      </c>
      <c r="G16" s="23">
        <f t="shared" si="14"/>
        <v>0</v>
      </c>
      <c r="H16" s="23">
        <f t="shared" si="14"/>
        <v>0</v>
      </c>
      <c r="I16" s="23">
        <f t="shared" si="14"/>
        <v>0</v>
      </c>
      <c r="J16" s="23">
        <f t="shared" si="14"/>
        <v>0</v>
      </c>
      <c r="K16" s="23">
        <f t="shared" si="14"/>
        <v>0</v>
      </c>
      <c r="L16" s="23">
        <f t="shared" si="14"/>
        <v>0</v>
      </c>
      <c r="M16" s="23">
        <f t="shared" si="14"/>
        <v>0</v>
      </c>
      <c r="N16" s="23">
        <f t="shared" si="14"/>
        <v>0</v>
      </c>
      <c r="O16" s="23">
        <f t="shared" si="14"/>
        <v>0</v>
      </c>
      <c r="P16" s="24">
        <f t="shared" si="14"/>
        <v>0</v>
      </c>
      <c r="Q16" s="25">
        <f t="shared" si="10"/>
        <v>0</v>
      </c>
    </row>
    <row r="17" spans="1:18">
      <c r="A17" s="29"/>
      <c r="B17" s="52" t="s">
        <v>7</v>
      </c>
      <c r="C17" s="57"/>
      <c r="D17" s="57"/>
      <c r="E17" s="26"/>
      <c r="F17" s="26"/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7"/>
      <c r="Q17" s="28">
        <f t="shared" si="10"/>
        <v>0</v>
      </c>
    </row>
    <row r="18" spans="1:18" s="3" customFormat="1">
      <c r="A18" s="32"/>
      <c r="B18" s="50" t="s">
        <v>6</v>
      </c>
      <c r="C18" s="56">
        <f t="shared" ref="C18:D18" si="15">SUM(C19:C20)</f>
        <v>700000</v>
      </c>
      <c r="D18" s="56">
        <f t="shared" si="15"/>
        <v>700000</v>
      </c>
      <c r="E18" s="23">
        <f t="shared" ref="E18:P18" si="16">SUM(E19:E20)</f>
        <v>0</v>
      </c>
      <c r="F18" s="23">
        <f>SUM(F19:F20)</f>
        <v>0</v>
      </c>
      <c r="G18" s="23">
        <f t="shared" si="16"/>
        <v>0</v>
      </c>
      <c r="H18" s="23">
        <f>SUM(H19:H20)</f>
        <v>600053.32999999996</v>
      </c>
      <c r="I18" s="23">
        <f>SUM(I19:I20)</f>
        <v>125404.74</v>
      </c>
      <c r="J18" s="23">
        <f t="shared" ref="J18:N18" si="17">SUM(J19:J20)</f>
        <v>0</v>
      </c>
      <c r="K18" s="23">
        <f t="shared" si="17"/>
        <v>0</v>
      </c>
      <c r="L18" s="23">
        <f t="shared" si="17"/>
        <v>0</v>
      </c>
      <c r="M18" s="23">
        <f t="shared" si="17"/>
        <v>0</v>
      </c>
      <c r="N18" s="23">
        <f t="shared" si="17"/>
        <v>0</v>
      </c>
      <c r="O18" s="23">
        <f t="shared" si="16"/>
        <v>0</v>
      </c>
      <c r="P18" s="24">
        <f t="shared" si="16"/>
        <v>74595.259999999995</v>
      </c>
      <c r="Q18" s="25">
        <f>SUM(E18:P18)</f>
        <v>800053.33</v>
      </c>
    </row>
    <row r="19" spans="1:18">
      <c r="A19" s="29"/>
      <c r="B19" s="53" t="s">
        <v>15</v>
      </c>
      <c r="C19" s="57">
        <v>0</v>
      </c>
      <c r="D19" s="57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7">
        <v>0</v>
      </c>
      <c r="Q19" s="28">
        <f>SUM(E19:P19)</f>
        <v>0</v>
      </c>
    </row>
    <row r="20" spans="1:18">
      <c r="A20" s="29"/>
      <c r="B20" s="52" t="s">
        <v>14</v>
      </c>
      <c r="C20" s="57">
        <v>700000</v>
      </c>
      <c r="D20" s="57">
        <v>700000</v>
      </c>
      <c r="E20" s="26">
        <v>0</v>
      </c>
      <c r="F20" s="26">
        <v>0</v>
      </c>
      <c r="G20" s="26">
        <v>0</v>
      </c>
      <c r="H20" s="26">
        <v>600053.32999999996</v>
      </c>
      <c r="I20" s="26">
        <v>125404.74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7">
        <v>74595.259999999995</v>
      </c>
      <c r="Q20" s="28">
        <f>SUM(E20:P20)</f>
        <v>800053.33</v>
      </c>
    </row>
    <row r="21" spans="1:18">
      <c r="A21" s="29"/>
      <c r="B21" s="50" t="s">
        <v>13</v>
      </c>
      <c r="C21" s="56">
        <f t="shared" ref="C21:D21" si="18">SUM(C22:C25)</f>
        <v>197400</v>
      </c>
      <c r="D21" s="56">
        <f t="shared" si="18"/>
        <v>197400</v>
      </c>
      <c r="E21" s="23">
        <f t="shared" ref="E21:P21" si="19">SUM(E22:E25)</f>
        <v>15643.77</v>
      </c>
      <c r="F21" s="23">
        <f>SUM(F22:F25)</f>
        <v>21558.05</v>
      </c>
      <c r="G21" s="23">
        <f t="shared" si="19"/>
        <v>22836.06</v>
      </c>
      <c r="H21" s="23">
        <f>SUM(H22:H25)</f>
        <v>22364.35</v>
      </c>
      <c r="I21" s="23">
        <f>SUM(I22:I25)</f>
        <v>26490.05</v>
      </c>
      <c r="J21" s="23">
        <f t="shared" ref="J21:N21" si="20">SUM(J22:J25)</f>
        <v>73655.259999999995</v>
      </c>
      <c r="K21" s="23">
        <f t="shared" si="20"/>
        <v>19848.98</v>
      </c>
      <c r="L21" s="23">
        <f t="shared" si="20"/>
        <v>65182.89</v>
      </c>
      <c r="M21" s="23">
        <f t="shared" si="20"/>
        <v>36022.5</v>
      </c>
      <c r="N21" s="23">
        <f t="shared" si="20"/>
        <v>87595.32</v>
      </c>
      <c r="O21" s="23">
        <f t="shared" si="19"/>
        <v>59602.320000000007</v>
      </c>
      <c r="P21" s="24">
        <f t="shared" si="19"/>
        <v>25987.210000000003</v>
      </c>
      <c r="Q21" s="25">
        <f>SUM(E21:P21)</f>
        <v>476786.76000000007</v>
      </c>
    </row>
    <row r="22" spans="1:18">
      <c r="A22" s="29"/>
      <c r="B22" s="52" t="s">
        <v>5</v>
      </c>
      <c r="C22" s="57"/>
      <c r="D22" s="57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8">
        <f>SUM(E22:P22)</f>
        <v>0</v>
      </c>
    </row>
    <row r="23" spans="1:18">
      <c r="A23" s="29"/>
      <c r="B23" s="52" t="s">
        <v>4</v>
      </c>
      <c r="C23" s="57"/>
      <c r="D23" s="57"/>
      <c r="E23" s="26"/>
      <c r="F23" s="26"/>
      <c r="G23" s="26"/>
      <c r="H23" s="26"/>
      <c r="I23" s="26"/>
      <c r="J23" s="26"/>
      <c r="K23" s="26"/>
      <c r="L23" s="26">
        <v>614.38</v>
      </c>
      <c r="M23" s="26">
        <v>614.38</v>
      </c>
      <c r="N23" s="26">
        <v>614.38</v>
      </c>
      <c r="O23" s="26">
        <v>614.29999999999995</v>
      </c>
      <c r="P23" s="27">
        <v>614.38</v>
      </c>
      <c r="Q23" s="28">
        <f t="shared" si="10"/>
        <v>3071.8199999999997</v>
      </c>
    </row>
    <row r="24" spans="1:18" ht="12" customHeight="1">
      <c r="A24" s="29"/>
      <c r="B24" s="52" t="s">
        <v>36</v>
      </c>
      <c r="C24" s="57">
        <v>197400</v>
      </c>
      <c r="D24" s="57">
        <v>197400</v>
      </c>
      <c r="E24" s="26">
        <v>15643.77</v>
      </c>
      <c r="F24" s="26">
        <v>21558.05</v>
      </c>
      <c r="G24" s="26">
        <v>22836.06</v>
      </c>
      <c r="H24" s="26">
        <v>22364.35</v>
      </c>
      <c r="I24" s="26">
        <v>26490.05</v>
      </c>
      <c r="J24" s="26">
        <v>73655.259999999995</v>
      </c>
      <c r="K24" s="26">
        <v>19848.98</v>
      </c>
      <c r="L24" s="26">
        <v>64568.51</v>
      </c>
      <c r="M24" s="26">
        <v>35408.120000000003</v>
      </c>
      <c r="N24" s="26">
        <v>86980.94</v>
      </c>
      <c r="O24" s="26">
        <v>51284.160000000003</v>
      </c>
      <c r="P24" s="27">
        <v>25372.83</v>
      </c>
      <c r="Q24" s="28">
        <f t="shared" si="10"/>
        <v>466011.08</v>
      </c>
    </row>
    <row r="25" spans="1:18">
      <c r="A25" s="29"/>
      <c r="B25" s="52" t="s">
        <v>3</v>
      </c>
      <c r="C25" s="57">
        <v>0</v>
      </c>
      <c r="D25" s="57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f>5.91+7697.95</f>
        <v>7703.86</v>
      </c>
      <c r="P25" s="27"/>
      <c r="Q25" s="28">
        <f t="shared" si="10"/>
        <v>7703.86</v>
      </c>
    </row>
    <row r="26" spans="1:18">
      <c r="A26" s="29"/>
      <c r="B26" s="49" t="s">
        <v>12</v>
      </c>
      <c r="C26" s="56">
        <f t="shared" ref="C26:D27" si="21">C27</f>
        <v>0</v>
      </c>
      <c r="D26" s="56">
        <f t="shared" si="21"/>
        <v>0</v>
      </c>
      <c r="E26" s="23">
        <f>E27</f>
        <v>0</v>
      </c>
      <c r="F26" s="23">
        <f>F27</f>
        <v>0</v>
      </c>
      <c r="G26" s="23">
        <f t="shared" ref="G26:P27" si="22">G27</f>
        <v>0</v>
      </c>
      <c r="H26" s="23">
        <f t="shared" si="22"/>
        <v>0</v>
      </c>
      <c r="I26" s="23">
        <f t="shared" si="22"/>
        <v>0</v>
      </c>
      <c r="J26" s="23">
        <f t="shared" si="22"/>
        <v>0</v>
      </c>
      <c r="K26" s="23">
        <f t="shared" si="22"/>
        <v>0</v>
      </c>
      <c r="L26" s="23">
        <f t="shared" si="22"/>
        <v>0</v>
      </c>
      <c r="M26" s="23">
        <f t="shared" si="22"/>
        <v>0</v>
      </c>
      <c r="N26" s="23">
        <f t="shared" si="22"/>
        <v>0</v>
      </c>
      <c r="O26" s="23">
        <f t="shared" si="22"/>
        <v>0</v>
      </c>
      <c r="P26" s="24">
        <f t="shared" si="22"/>
        <v>0</v>
      </c>
      <c r="Q26" s="25">
        <f t="shared" si="10"/>
        <v>0</v>
      </c>
    </row>
    <row r="27" spans="1:18">
      <c r="A27" s="29"/>
      <c r="B27" s="50" t="s">
        <v>11</v>
      </c>
      <c r="C27" s="56">
        <f t="shared" si="21"/>
        <v>0</v>
      </c>
      <c r="D27" s="56">
        <f t="shared" si="21"/>
        <v>0</v>
      </c>
      <c r="E27" s="23">
        <f>E28</f>
        <v>0</v>
      </c>
      <c r="F27" s="23">
        <f>F28</f>
        <v>0</v>
      </c>
      <c r="G27" s="23">
        <f t="shared" si="22"/>
        <v>0</v>
      </c>
      <c r="H27" s="23">
        <f t="shared" si="22"/>
        <v>0</v>
      </c>
      <c r="I27" s="23">
        <f t="shared" si="22"/>
        <v>0</v>
      </c>
      <c r="J27" s="23">
        <f t="shared" si="22"/>
        <v>0</v>
      </c>
      <c r="K27" s="23">
        <f t="shared" si="22"/>
        <v>0</v>
      </c>
      <c r="L27" s="23">
        <f t="shared" si="22"/>
        <v>0</v>
      </c>
      <c r="M27" s="23">
        <f t="shared" si="22"/>
        <v>0</v>
      </c>
      <c r="N27" s="23">
        <f t="shared" si="22"/>
        <v>0</v>
      </c>
      <c r="O27" s="23">
        <f t="shared" si="22"/>
        <v>0</v>
      </c>
      <c r="P27" s="24">
        <f t="shared" si="22"/>
        <v>0</v>
      </c>
      <c r="Q27" s="25">
        <f>SUM(E27:P27)</f>
        <v>0</v>
      </c>
    </row>
    <row r="28" spans="1:18">
      <c r="A28" s="29"/>
      <c r="B28" s="54" t="s">
        <v>10</v>
      </c>
      <c r="C28" s="57"/>
      <c r="D28" s="57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8">
        <f t="shared" si="10"/>
        <v>0</v>
      </c>
    </row>
    <row r="29" spans="1:18">
      <c r="A29" s="29"/>
      <c r="B29" s="50" t="s">
        <v>9</v>
      </c>
      <c r="C29" s="56">
        <f t="shared" ref="C29:D29" si="23">SUM(C30)</f>
        <v>0</v>
      </c>
      <c r="D29" s="56">
        <f t="shared" si="23"/>
        <v>0</v>
      </c>
      <c r="E29" s="23">
        <f>SUM(E30)</f>
        <v>0</v>
      </c>
      <c r="F29" s="23">
        <f>SUM(F30)</f>
        <v>0</v>
      </c>
      <c r="G29" s="23">
        <f t="shared" ref="G29:O29" si="24">SUM(G30)</f>
        <v>0</v>
      </c>
      <c r="H29" s="23">
        <f t="shared" ref="H29" si="25">SUM(H30)</f>
        <v>0</v>
      </c>
      <c r="I29" s="23">
        <f t="shared" ref="I29" si="26">SUM(I30)</f>
        <v>0</v>
      </c>
      <c r="J29" s="23">
        <f t="shared" ref="J29" si="27">SUM(J30)</f>
        <v>0</v>
      </c>
      <c r="K29" s="23">
        <f t="shared" ref="K29" si="28">SUM(K30)</f>
        <v>0</v>
      </c>
      <c r="L29" s="23">
        <f t="shared" ref="L29" si="29">SUM(L30)</f>
        <v>0</v>
      </c>
      <c r="M29" s="23">
        <f t="shared" ref="M29" si="30">SUM(M30)</f>
        <v>0</v>
      </c>
      <c r="N29" s="23">
        <f t="shared" ref="N29" si="31">SUM(N30)</f>
        <v>0</v>
      </c>
      <c r="O29" s="23">
        <f t="shared" si="24"/>
        <v>0</v>
      </c>
      <c r="P29" s="23">
        <f>SUM(P30)</f>
        <v>0</v>
      </c>
      <c r="Q29" s="25">
        <f>SUM(E29:P29)</f>
        <v>0</v>
      </c>
    </row>
    <row r="30" spans="1:18">
      <c r="A30" s="29"/>
      <c r="B30" s="53" t="s">
        <v>8</v>
      </c>
      <c r="C30" s="57">
        <v>0</v>
      </c>
      <c r="D30" s="57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7">
        <v>0</v>
      </c>
      <c r="Q30" s="28">
        <f>SUM(E30:P30)</f>
        <v>0</v>
      </c>
    </row>
    <row r="31" spans="1:18">
      <c r="A31" s="29"/>
      <c r="B31" s="50" t="s">
        <v>37</v>
      </c>
      <c r="C31" s="56">
        <f t="shared" ref="C31:D31" si="32">SUM(C32:C34)</f>
        <v>247122200</v>
      </c>
      <c r="D31" s="56">
        <f t="shared" si="32"/>
        <v>247202200</v>
      </c>
      <c r="E31" s="23">
        <f>SUM(E32:E34)</f>
        <v>20715592.100000001</v>
      </c>
      <c r="F31" s="23">
        <f>SUM(F32:F34)</f>
        <v>20695287.700000003</v>
      </c>
      <c r="G31" s="23">
        <f t="shared" ref="G31:P31" si="33">SUM(G32:G34)</f>
        <v>20698048.560000002</v>
      </c>
      <c r="H31" s="23">
        <f>SUM(H32:H34)</f>
        <v>20704703.360000003</v>
      </c>
      <c r="I31" s="23">
        <f>SUM(I32:I34)</f>
        <v>20688472.610000003</v>
      </c>
      <c r="J31" s="23">
        <f t="shared" ref="J31" si="34">SUM(J32:J34)</f>
        <v>20709768.75</v>
      </c>
      <c r="K31" s="23">
        <f t="shared" ref="K31" si="35">SUM(K32:K34)</f>
        <v>20697831.370000001</v>
      </c>
      <c r="L31" s="23">
        <f t="shared" ref="L31" si="36">SUM(L32:L34)</f>
        <v>20715181.620000001</v>
      </c>
      <c r="M31" s="23">
        <f t="shared" ref="M31:N31" si="37">SUM(M32:M35)</f>
        <v>20792491.080000002</v>
      </c>
      <c r="N31" s="23">
        <f t="shared" si="37"/>
        <v>20712690.57</v>
      </c>
      <c r="O31" s="23">
        <f t="shared" si="33"/>
        <v>20724615.48</v>
      </c>
      <c r="P31" s="24">
        <f t="shared" si="33"/>
        <v>20708339.16</v>
      </c>
      <c r="Q31" s="25">
        <f>SUM(Q32:Q35)</f>
        <v>248563022.36000007</v>
      </c>
    </row>
    <row r="32" spans="1:18">
      <c r="A32" s="29"/>
      <c r="B32" s="52" t="s">
        <v>2</v>
      </c>
      <c r="C32" s="59"/>
      <c r="D32" s="59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4"/>
      <c r="Q32" s="28">
        <f>SUM(E32:P32)</f>
        <v>0</v>
      </c>
      <c r="R32" s="40"/>
    </row>
    <row r="33" spans="1:21">
      <c r="A33" s="29"/>
      <c r="B33" s="52" t="s">
        <v>1</v>
      </c>
      <c r="C33" s="60">
        <f>247122200</f>
        <v>247122200</v>
      </c>
      <c r="D33" s="60">
        <f>247202200</f>
        <v>247202200</v>
      </c>
      <c r="E33" s="35">
        <v>20593516.670000002</v>
      </c>
      <c r="F33" s="35">
        <v>20593516.670000002</v>
      </c>
      <c r="G33" s="35">
        <v>20593516.670000002</v>
      </c>
      <c r="H33" s="35">
        <v>20593516.670000002</v>
      </c>
      <c r="I33" s="35">
        <v>20593516.670000002</v>
      </c>
      <c r="J33" s="35">
        <v>20593516.670000002</v>
      </c>
      <c r="K33" s="35">
        <v>20593516.670000002</v>
      </c>
      <c r="L33" s="35">
        <v>20593516.670000002</v>
      </c>
      <c r="M33" s="35">
        <v>20593516.670000002</v>
      </c>
      <c r="N33" s="35">
        <v>20593516.670000002</v>
      </c>
      <c r="O33" s="35">
        <v>20593516.670000002</v>
      </c>
      <c r="P33" s="36">
        <v>20593516.629999999</v>
      </c>
      <c r="Q33" s="28">
        <f>SUM(E33:P33)</f>
        <v>247122200.00000006</v>
      </c>
    </row>
    <row r="34" spans="1:21">
      <c r="A34" s="29"/>
      <c r="B34" s="52" t="s">
        <v>44</v>
      </c>
      <c r="C34" s="60">
        <v>0</v>
      </c>
      <c r="D34" s="60">
        <v>0</v>
      </c>
      <c r="E34" s="35">
        <v>122075.43</v>
      </c>
      <c r="F34" s="35">
        <v>101771.03</v>
      </c>
      <c r="G34" s="35">
        <v>104531.89</v>
      </c>
      <c r="H34" s="35">
        <v>111186.69</v>
      </c>
      <c r="I34" s="35">
        <v>94955.94</v>
      </c>
      <c r="J34" s="35">
        <v>116252.08</v>
      </c>
      <c r="K34" s="35">
        <v>104314.7</v>
      </c>
      <c r="L34" s="35">
        <v>121664.95</v>
      </c>
      <c r="M34" s="35">
        <v>124087.41</v>
      </c>
      <c r="N34" s="35">
        <v>119173.9</v>
      </c>
      <c r="O34" s="35">
        <v>131098.81</v>
      </c>
      <c r="P34" s="36">
        <v>114822.53</v>
      </c>
      <c r="Q34" s="28">
        <f>SUM(E34:P34)</f>
        <v>1365935.3599999999</v>
      </c>
    </row>
    <row r="35" spans="1:21">
      <c r="A35" s="29"/>
      <c r="B35" s="52" t="s">
        <v>46</v>
      </c>
      <c r="C35" s="60"/>
      <c r="D35" s="60"/>
      <c r="E35" s="35"/>
      <c r="F35" s="35"/>
      <c r="G35" s="35"/>
      <c r="H35" s="35"/>
      <c r="I35" s="35"/>
      <c r="J35" s="35"/>
      <c r="K35" s="35">
        <v>0</v>
      </c>
      <c r="L35" s="35">
        <v>0</v>
      </c>
      <c r="M35" s="35">
        <v>74887</v>
      </c>
      <c r="N35" s="35">
        <v>0</v>
      </c>
      <c r="O35" s="65">
        <v>0</v>
      </c>
      <c r="P35" s="36"/>
      <c r="Q35" s="28">
        <f>SUM(E35:P35)</f>
        <v>74887</v>
      </c>
    </row>
    <row r="36" spans="1:21" ht="13.5" thickBot="1">
      <c r="A36" s="37"/>
      <c r="B36" s="37"/>
      <c r="C36" s="61"/>
      <c r="D36" s="61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15"/>
    </row>
    <row r="37" spans="1:21">
      <c r="U37" s="40"/>
    </row>
    <row r="38" spans="1:21">
      <c r="B38" s="63" t="s">
        <v>45</v>
      </c>
      <c r="O38" s="69"/>
      <c r="U38" s="62"/>
    </row>
    <row r="39" spans="1:21">
      <c r="O39" s="68"/>
    </row>
  </sheetData>
  <mergeCells count="3">
    <mergeCell ref="C5:D6"/>
    <mergeCell ref="E5:Q6"/>
    <mergeCell ref="B5:B7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1-DemonstReceita-24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ana.brito</cp:lastModifiedBy>
  <cp:lastPrinted>2023-09-20T13:26:05Z</cp:lastPrinted>
  <dcterms:created xsi:type="dcterms:W3CDTF">2023-09-20T12:26:23Z</dcterms:created>
  <dcterms:modified xsi:type="dcterms:W3CDTF">2025-02-19T14:03:45Z</dcterms:modified>
</cp:coreProperties>
</file>